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1585" windowHeight="8325"/>
  </bookViews>
  <sheets>
    <sheet name="Лист1" sheetId="1" r:id="rId1"/>
  </sheets>
  <definedNames>
    <definedName name="_xlnm.Print_Area" localSheetId="0">Лист1!$B$1:$P$19</definedName>
  </definedNames>
  <calcPr calcId="162913"/>
</workbook>
</file>

<file path=xl/calcChain.xml><?xml version="1.0" encoding="utf-8"?>
<calcChain xmlns="http://schemas.openxmlformats.org/spreadsheetml/2006/main">
  <c r="T12" i="1" l="1"/>
  <c r="R12" i="1"/>
  <c r="P12" i="1"/>
  <c r="B12" i="1"/>
  <c r="E4" i="1" s="1"/>
  <c r="O12" i="1" l="1"/>
  <c r="R4" i="1" s="1"/>
  <c r="Q4" i="1" s="1"/>
  <c r="U4" i="1" s="1"/>
  <c r="D4" i="1"/>
  <c r="H4" i="1" s="1"/>
</calcChain>
</file>

<file path=xl/sharedStrings.xml><?xml version="1.0" encoding="utf-8"?>
<sst xmlns="http://schemas.openxmlformats.org/spreadsheetml/2006/main" count="59" uniqueCount="30">
  <si>
    <t>Где:</t>
  </si>
  <si>
    <t>P:</t>
  </si>
  <si>
    <t>Exp:</t>
  </si>
  <si>
    <t xml:space="preserve"> Экспоненциальная функция (e – основание натурального логарифма)</t>
  </si>
  <si>
    <t>Z</t>
  </si>
  <si>
    <t>МРТ</t>
  </si>
  <si>
    <t>ТрУЗИ-ЭСВ</t>
  </si>
  <si>
    <t>P(РПЖ)</t>
  </si>
  <si>
    <t>Коэф1</t>
  </si>
  <si>
    <t>Коэф2</t>
  </si>
  <si>
    <t>Коэф3</t>
  </si>
  <si>
    <t>Конст</t>
  </si>
  <si>
    <t>Z:</t>
  </si>
  <si>
    <t>ВЕРОЯТНОСТЬ</t>
  </si>
  <si>
    <t>P(кзРПЖ)</t>
  </si>
  <si>
    <r>
      <t>1/(1+exp(</t>
    </r>
    <r>
      <rPr>
        <b/>
        <vertAlign val="superscript"/>
        <sz val="13"/>
        <color theme="1"/>
        <rFont val="Times New Roman"/>
        <family val="1"/>
      </rPr>
      <t>-z</t>
    </r>
    <r>
      <rPr>
        <b/>
        <sz val="13"/>
        <color theme="1"/>
        <rFont val="Times New Roman"/>
        <family val="1"/>
      </rPr>
      <t>))</t>
    </r>
  </si>
  <si>
    <t>Модель прогнозирования РПЖ и кзРПЖ на основе плотности ПСА переходной зоны, МРТ и ТрУЗИ-ЭСВ</t>
  </si>
  <si>
    <r>
      <t>1/(1+exp(</t>
    </r>
    <r>
      <rPr>
        <b/>
        <vertAlign val="superscript"/>
        <sz val="16"/>
        <color theme="1"/>
        <rFont val="Times New Roman"/>
        <family val="1"/>
      </rPr>
      <t>-z</t>
    </r>
    <r>
      <rPr>
        <b/>
        <sz val="16"/>
        <color theme="1"/>
        <rFont val="Times New Roman"/>
        <family val="1"/>
      </rPr>
      <t>))</t>
    </r>
  </si>
  <si>
    <t xml:space="preserve"> вероятность РПЖ (&gt; 0,503 – высокая вероятность РПЖ; ≤ 0,503 – низкая вероятность РПЖ)</t>
  </si>
  <si>
    <t xml:space="preserve"> значение, рассчитанное на основе показателей с учетом коэффициентов и константы</t>
  </si>
  <si>
    <t xml:space="preserve"> вероятность кзРПЖ (&gt; 0,219 – высокая вероятность кзРПЖ; ≤ 0,219 – низкая вероятность кзРПЖ)</t>
  </si>
  <si>
    <t xml:space="preserve">пл. ПСА ПрЗ </t>
  </si>
  <si>
    <t xml:space="preserve"> – нг/мл/см³</t>
  </si>
  <si>
    <t xml:space="preserve"> – категория оценки от 1 до 5</t>
  </si>
  <si>
    <t>КоэфX</t>
  </si>
  <si>
    <t xml:space="preserve"> – коэффициенты соответствующих переменных</t>
  </si>
  <si>
    <t>пл. ПСА ПрЗ (1)</t>
  </si>
  <si>
    <t>МРТ (2)</t>
  </si>
  <si>
    <t>ТрУЗИ-ЭСВ (3)</t>
  </si>
  <si>
    <t xml:space="preserve"> – константа уравнения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</si>
</sst>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</font>
    <font>
      <b/>
      <sz val="13"/>
      <color theme="1"/>
      <name val="Times New Roman"/>
      <family val="1"/>
    </font>
    <font>
      <sz val="11"/>
      <color theme="1"/>
      <name val="Times New Roman"/>
      <family val="1"/>
    </font>
    <font>
      <b/>
      <vertAlign val="superscript"/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18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6"/>
      <color theme="1"/>
      <name val="Times New Roman"/>
      <family val="1"/>
    </font>
    <font>
      <sz val="16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12" fillId="5" borderId="7" xfId="0" applyFont="1" applyFill="1" applyBorder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left" vertical="center"/>
    </xf>
    <xf numFmtId="0" fontId="9" fillId="0" borderId="0" xfId="0" applyFont="1" applyFill="1" applyBorder="1"/>
    <xf numFmtId="0" fontId="3" fillId="0" borderId="0" xfId="0" applyFont="1" applyFill="1" applyBorder="1"/>
  </cellXfs>
  <cellStyles count="1">
    <cellStyle name="Обычный" xfId="0" builtinId="0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"/>
  <sheetViews>
    <sheetView tabSelected="1" zoomScale="90" zoomScaleNormal="90" workbookViewId="0">
      <selection activeCell="G12" sqref="G12"/>
    </sheetView>
  </sheetViews>
  <sheetFormatPr defaultRowHeight="13.9" x14ac:dyDescent="0.4"/>
  <cols>
    <col min="1" max="1" width="9.06640625" style="2"/>
    <col min="2" max="2" width="18.3984375" style="2" customWidth="1"/>
    <col min="3" max="3" width="11.796875" style="2" customWidth="1"/>
    <col min="4" max="4" width="12.6640625" style="2" customWidth="1"/>
    <col min="5" max="6" width="9.1328125" style="2" customWidth="1"/>
    <col min="7" max="7" width="10.1328125" style="2" customWidth="1"/>
    <col min="8" max="9" width="9.06640625" style="2"/>
    <col min="10" max="10" width="9.1328125" style="2" customWidth="1"/>
    <col min="11" max="14" width="9.06640625" style="2"/>
    <col min="15" max="15" width="17.3984375" style="2" customWidth="1"/>
    <col min="16" max="16" width="10.796875" style="2" customWidth="1"/>
    <col min="17" max="17" width="15.3984375" style="2" customWidth="1"/>
    <col min="18" max="19" width="9.06640625" style="2"/>
    <col min="20" max="20" width="10.265625" style="2" customWidth="1"/>
    <col min="21" max="24" width="9.06640625" style="2"/>
    <col min="25" max="25" width="11.796875" style="2" customWidth="1"/>
    <col min="26" max="16384" width="9.06640625" style="2"/>
  </cols>
  <sheetData>
    <row r="1" spans="1:25" ht="22.5" x14ac:dyDescent="0.45">
      <c r="A1" s="1"/>
      <c r="B1" s="14" t="s">
        <v>16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</row>
    <row r="2" spans="1:25" ht="14.25" thickBot="1" x14ac:dyDescent="0.45"/>
    <row r="3" spans="1:25" ht="22.5" x14ac:dyDescent="0.4">
      <c r="D3" s="21" t="s">
        <v>7</v>
      </c>
      <c r="E3" s="22" t="s">
        <v>17</v>
      </c>
      <c r="F3" s="23"/>
      <c r="H3" s="13" t="s">
        <v>13</v>
      </c>
      <c r="I3" s="13"/>
      <c r="J3" s="13"/>
      <c r="K3" s="13"/>
      <c r="L3" s="13"/>
      <c r="M3" s="13"/>
      <c r="Q3" s="21" t="s">
        <v>14</v>
      </c>
      <c r="R3" s="22" t="s">
        <v>15</v>
      </c>
      <c r="S3" s="23"/>
      <c r="U3" s="13" t="s">
        <v>13</v>
      </c>
      <c r="V3" s="13"/>
      <c r="W3" s="13"/>
      <c r="X3" s="13"/>
      <c r="Y3" s="13"/>
    </row>
    <row r="4" spans="1:25" ht="20.65" thickBot="1" x14ac:dyDescent="0.45">
      <c r="D4" s="24">
        <f>1/E4</f>
        <v>7.4261441531726938E-2</v>
      </c>
      <c r="E4" s="25">
        <f>(1+EXP(-B12))</f>
        <v>13.465938438223921</v>
      </c>
      <c r="F4" s="26"/>
      <c r="H4" s="3" t="str">
        <f>IF(D4 &gt; 0.503,"Высокая вероятность РПЖ: рекомендована биопсия","Низкая вероятность РПЖ")</f>
        <v>Низкая вероятность РПЖ</v>
      </c>
      <c r="I4" s="3"/>
      <c r="J4" s="3"/>
      <c r="K4" s="3"/>
      <c r="L4" s="3"/>
      <c r="M4" s="3"/>
      <c r="Q4" s="24">
        <f>1/R4</f>
        <v>5.2880691461357652E-3</v>
      </c>
      <c r="R4" s="25">
        <f>(1+EXP(-O12))</f>
        <v>189.10494026553073</v>
      </c>
      <c r="S4" s="26"/>
      <c r="U4" s="3" t="str">
        <f>IF(Q4 &gt; 0.219,"Высокая вероятность кзРПЖ: рекомендована биопсия","Низкая вероятность кзРПЖ")</f>
        <v>Низкая вероятность кзРПЖ</v>
      </c>
      <c r="V4" s="3"/>
      <c r="W4" s="3"/>
      <c r="X4" s="3"/>
      <c r="Y4" s="3"/>
    </row>
    <row r="6" spans="1:25" ht="15.4" x14ac:dyDescent="0.45">
      <c r="B6" s="20" t="s">
        <v>0</v>
      </c>
      <c r="C6" s="17"/>
      <c r="D6" s="17"/>
      <c r="E6" s="17"/>
      <c r="F6" s="17"/>
      <c r="G6" s="17"/>
      <c r="H6" s="17"/>
      <c r="I6" s="17"/>
      <c r="O6" s="20" t="s">
        <v>0</v>
      </c>
      <c r="P6" s="17"/>
      <c r="Q6" s="17"/>
      <c r="R6" s="17"/>
      <c r="S6" s="17"/>
      <c r="T6" s="17"/>
      <c r="U6" s="17"/>
      <c r="V6" s="17"/>
    </row>
    <row r="7" spans="1:25" ht="15.4" x14ac:dyDescent="0.45">
      <c r="B7" s="16" t="s">
        <v>1</v>
      </c>
      <c r="C7" s="15" t="s">
        <v>18</v>
      </c>
      <c r="D7" s="17"/>
      <c r="E7" s="17"/>
      <c r="F7" s="17"/>
      <c r="G7" s="17"/>
      <c r="H7" s="17"/>
      <c r="I7" s="17"/>
      <c r="O7" s="16" t="s">
        <v>1</v>
      </c>
      <c r="P7" s="15" t="s">
        <v>20</v>
      </c>
      <c r="Q7" s="17"/>
      <c r="R7" s="17"/>
      <c r="S7" s="17"/>
      <c r="T7" s="17"/>
      <c r="U7" s="17"/>
      <c r="V7" s="17"/>
    </row>
    <row r="8" spans="1:25" ht="15.4" x14ac:dyDescent="0.45">
      <c r="B8" s="16" t="s">
        <v>2</v>
      </c>
      <c r="C8" s="15" t="s">
        <v>3</v>
      </c>
      <c r="D8" s="17"/>
      <c r="E8" s="17"/>
      <c r="F8" s="17"/>
      <c r="G8" s="17"/>
      <c r="H8" s="17"/>
      <c r="I8" s="17"/>
      <c r="O8" s="16" t="s">
        <v>2</v>
      </c>
      <c r="P8" s="15" t="s">
        <v>3</v>
      </c>
      <c r="Q8" s="17"/>
      <c r="R8" s="17"/>
      <c r="S8" s="17"/>
      <c r="T8" s="17"/>
      <c r="U8" s="17"/>
      <c r="V8" s="17"/>
    </row>
    <row r="9" spans="1:25" ht="15.4" x14ac:dyDescent="0.45">
      <c r="B9" s="16" t="s">
        <v>12</v>
      </c>
      <c r="C9" s="15" t="s">
        <v>19</v>
      </c>
      <c r="D9" s="17"/>
      <c r="E9" s="17"/>
      <c r="F9" s="17"/>
      <c r="G9" s="17"/>
      <c r="H9" s="17"/>
      <c r="I9" s="17"/>
      <c r="O9" s="16" t="s">
        <v>12</v>
      </c>
      <c r="P9" s="15" t="s">
        <v>19</v>
      </c>
      <c r="Q9" s="17"/>
      <c r="R9" s="17"/>
      <c r="S9" s="17"/>
      <c r="T9" s="17"/>
      <c r="U9" s="17"/>
      <c r="V9" s="17"/>
    </row>
    <row r="10" spans="1:25" ht="14.25" thickBot="1" x14ac:dyDescent="0.45"/>
    <row r="11" spans="1:25" ht="52.15" thickBot="1" x14ac:dyDescent="0.45">
      <c r="A11" s="4"/>
      <c r="B11" s="27" t="s">
        <v>4</v>
      </c>
      <c r="C11" s="28" t="s">
        <v>26</v>
      </c>
      <c r="D11" s="27" t="s">
        <v>8</v>
      </c>
      <c r="E11" s="28" t="s">
        <v>27</v>
      </c>
      <c r="F11" s="27" t="s">
        <v>9</v>
      </c>
      <c r="G11" s="28" t="s">
        <v>28</v>
      </c>
      <c r="H11" s="27" t="s">
        <v>10</v>
      </c>
      <c r="I11" s="27" t="s">
        <v>11</v>
      </c>
      <c r="J11" s="5"/>
      <c r="K11" s="5"/>
      <c r="L11" s="5"/>
      <c r="M11" s="5"/>
      <c r="N11" s="5"/>
      <c r="O11" s="27" t="s">
        <v>4</v>
      </c>
      <c r="P11" s="28" t="s">
        <v>26</v>
      </c>
      <c r="Q11" s="27" t="s">
        <v>8</v>
      </c>
      <c r="R11" s="28" t="s">
        <v>27</v>
      </c>
      <c r="S11" s="27" t="s">
        <v>9</v>
      </c>
      <c r="T11" s="28" t="s">
        <v>28</v>
      </c>
      <c r="U11" s="27" t="s">
        <v>10</v>
      </c>
      <c r="V11" s="27" t="s">
        <v>11</v>
      </c>
      <c r="W11" s="5"/>
      <c r="X11" s="5"/>
      <c r="Y11" s="5"/>
    </row>
    <row r="12" spans="1:25" ht="44.65" customHeight="1" thickBot="1" x14ac:dyDescent="0.45">
      <c r="A12" s="6"/>
      <c r="B12" s="29">
        <f>(C12*D12)+(E12*F12)+(G12*H12)+(I12)</f>
        <v>-2.5230000000000001</v>
      </c>
      <c r="C12" s="30"/>
      <c r="D12" s="31">
        <v>2.8809999999999998</v>
      </c>
      <c r="E12" s="30"/>
      <c r="F12" s="31">
        <v>0.315</v>
      </c>
      <c r="G12" s="30"/>
      <c r="H12" s="31">
        <v>0.246</v>
      </c>
      <c r="I12" s="31">
        <v>-2.5230000000000001</v>
      </c>
      <c r="J12" s="11"/>
      <c r="K12" s="11"/>
      <c r="L12" s="11"/>
      <c r="M12" s="11"/>
      <c r="N12" s="11"/>
      <c r="O12" s="7">
        <f>(P12*Q12)+(R12*S12)+(T12*U12)+(V12)</f>
        <v>-5.2370000000000001</v>
      </c>
      <c r="P12" s="8">
        <f>C12</f>
        <v>0</v>
      </c>
      <c r="Q12" s="9">
        <v>1.702</v>
      </c>
      <c r="R12" s="8">
        <f>E12</f>
        <v>0</v>
      </c>
      <c r="S12" s="9">
        <v>0.39500000000000002</v>
      </c>
      <c r="T12" s="8">
        <f>G12</f>
        <v>0</v>
      </c>
      <c r="U12" s="9">
        <v>0.57599999999999996</v>
      </c>
      <c r="V12" s="10">
        <v>-5.2370000000000001</v>
      </c>
      <c r="W12" s="11"/>
      <c r="X12" s="11"/>
      <c r="Y12" s="11"/>
    </row>
    <row r="14" spans="1:25" ht="18" thickBot="1" x14ac:dyDescent="0.45">
      <c r="B14" s="19" t="s">
        <v>0</v>
      </c>
      <c r="C14" s="18"/>
      <c r="D14" s="18"/>
      <c r="E14" s="18"/>
      <c r="F14" s="18"/>
      <c r="G14" s="12"/>
      <c r="H14" s="12"/>
      <c r="O14" s="19" t="s">
        <v>0</v>
      </c>
      <c r="P14" s="18"/>
      <c r="Q14" s="18"/>
      <c r="R14" s="18"/>
      <c r="S14" s="18"/>
      <c r="T14" s="12"/>
      <c r="U14" s="12"/>
    </row>
    <row r="15" spans="1:25" ht="18" thickBot="1" x14ac:dyDescent="0.55000000000000004">
      <c r="B15" s="32" t="s">
        <v>21</v>
      </c>
      <c r="C15" s="33" t="s">
        <v>22</v>
      </c>
      <c r="D15" s="34"/>
      <c r="E15" s="34"/>
      <c r="F15" s="34"/>
      <c r="G15" s="35"/>
      <c r="H15" s="35"/>
      <c r="I15" s="35"/>
      <c r="O15" s="32" t="s">
        <v>21</v>
      </c>
      <c r="P15" s="33" t="s">
        <v>22</v>
      </c>
      <c r="Q15" s="34"/>
      <c r="R15" s="34"/>
      <c r="S15" s="34"/>
      <c r="T15" s="35"/>
      <c r="U15" s="35"/>
      <c r="V15" s="35"/>
    </row>
    <row r="16" spans="1:25" ht="18" thickBot="1" x14ac:dyDescent="0.55000000000000004">
      <c r="B16" s="32" t="s">
        <v>5</v>
      </c>
      <c r="C16" s="33" t="s">
        <v>23</v>
      </c>
      <c r="D16" s="34"/>
      <c r="E16" s="34"/>
      <c r="F16" s="34"/>
      <c r="G16" s="35"/>
      <c r="H16" s="35"/>
      <c r="I16" s="35"/>
      <c r="O16" s="32" t="s">
        <v>5</v>
      </c>
      <c r="P16" s="33" t="s">
        <v>23</v>
      </c>
      <c r="Q16" s="34"/>
      <c r="R16" s="34"/>
      <c r="S16" s="34"/>
      <c r="T16" s="35"/>
      <c r="U16" s="35"/>
      <c r="V16" s="35"/>
    </row>
    <row r="17" spans="2:22" ht="18" thickBot="1" x14ac:dyDescent="0.55000000000000004">
      <c r="B17" s="32" t="s">
        <v>6</v>
      </c>
      <c r="C17" s="33" t="s">
        <v>23</v>
      </c>
      <c r="D17" s="34"/>
      <c r="E17" s="34"/>
      <c r="F17" s="34"/>
      <c r="G17" s="35"/>
      <c r="H17" s="35"/>
      <c r="I17" s="35"/>
      <c r="O17" s="32" t="s">
        <v>6</v>
      </c>
      <c r="P17" s="33" t="s">
        <v>23</v>
      </c>
      <c r="Q17" s="34"/>
      <c r="R17" s="34"/>
      <c r="S17" s="34"/>
      <c r="T17" s="35"/>
      <c r="U17" s="35"/>
      <c r="V17" s="35"/>
    </row>
    <row r="18" spans="2:22" ht="18" thickBot="1" x14ac:dyDescent="0.55000000000000004">
      <c r="B18" s="32" t="s">
        <v>24</v>
      </c>
      <c r="C18" s="33" t="s">
        <v>25</v>
      </c>
      <c r="D18" s="34"/>
      <c r="E18" s="34"/>
      <c r="F18" s="34"/>
      <c r="G18" s="35"/>
      <c r="H18" s="35"/>
      <c r="I18" s="35"/>
      <c r="O18" s="32" t="s">
        <v>24</v>
      </c>
      <c r="P18" s="33" t="s">
        <v>25</v>
      </c>
      <c r="Q18" s="34"/>
      <c r="R18" s="34"/>
      <c r="S18" s="34"/>
      <c r="T18" s="35"/>
      <c r="U18" s="35"/>
      <c r="V18" s="35"/>
    </row>
    <row r="19" spans="2:22" ht="18" thickBot="1" x14ac:dyDescent="0.55000000000000004">
      <c r="B19" s="32" t="s">
        <v>11</v>
      </c>
      <c r="C19" s="33" t="s">
        <v>29</v>
      </c>
      <c r="D19" s="34"/>
      <c r="E19" s="34"/>
      <c r="F19" s="34"/>
      <c r="G19" s="35"/>
      <c r="H19" s="35"/>
      <c r="I19" s="35"/>
      <c r="O19" s="32" t="s">
        <v>11</v>
      </c>
      <c r="P19" s="33" t="s">
        <v>29</v>
      </c>
      <c r="Q19" s="34"/>
      <c r="R19" s="34"/>
      <c r="S19" s="34"/>
      <c r="T19" s="35"/>
      <c r="U19" s="35"/>
      <c r="V19" s="35"/>
    </row>
  </sheetData>
  <mergeCells count="9">
    <mergeCell ref="R3:S3"/>
    <mergeCell ref="U3:Y3"/>
    <mergeCell ref="R4:S4"/>
    <mergeCell ref="U4:Y4"/>
    <mergeCell ref="B1:Y1"/>
    <mergeCell ref="E3:F3"/>
    <mergeCell ref="E4:F4"/>
    <mergeCell ref="H4:M4"/>
    <mergeCell ref="H3:M3"/>
  </mergeCells>
  <conditionalFormatting sqref="U4:Y4">
    <cfRule type="containsText" dxfId="5" priority="3" operator="containsText" text="Низкая вероятность">
      <formula>NOT(ISERROR(SEARCH("Низкая вероятность",U4)))</formula>
    </cfRule>
    <cfRule type="containsText" dxfId="4" priority="4" operator="containsText" text="Высокая вероятность">
      <formula>NOT(ISERROR(SEARCH("Высокая вероятность",U4)))</formula>
    </cfRule>
  </conditionalFormatting>
  <conditionalFormatting sqref="H4">
    <cfRule type="containsText" dxfId="3" priority="1" operator="containsText" text="Низкая вероятность">
      <formula>NOT(ISERROR(SEARCH("Низкая вероятность",H4)))</formula>
    </cfRule>
    <cfRule type="containsText" dxfId="2" priority="2" operator="containsText" text="Высокая вероятность">
      <formula>NOT(ISERROR(SEARCH("Высокая вероятность",H4)))</formula>
    </cfRule>
  </conditionalFormatting>
  <pageMargins left="0.7" right="0.7" top="0.75" bottom="0.75" header="0.3" footer="0.3"/>
  <pageSetup paperSize="9" scale="5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</dc:creator>
  <cp:lastModifiedBy>Sergey Shimn</cp:lastModifiedBy>
  <dcterms:created xsi:type="dcterms:W3CDTF">2025-09-18T08:19:11Z</dcterms:created>
  <dcterms:modified xsi:type="dcterms:W3CDTF">2025-12-12T21:28:32Z</dcterms:modified>
</cp:coreProperties>
</file>